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lumbiacommunity.sharepoint.com/sites/Finance-BusinessCenter/Shared Documents/Business Center/Charity Care/Sliding Scale/"/>
    </mc:Choice>
  </mc:AlternateContent>
  <xr:revisionPtr revIDLastSave="58" documentId="8_{130CEA22-771E-4A06-9D3B-A6511FEC99A3}" xr6:coauthVersionLast="47" xr6:coauthVersionMax="47" xr10:uidLastSave="{5E39FF48-4443-4BDA-8660-8F7BBB13187A}"/>
  <bookViews>
    <workbookView xWindow="22932" yWindow="-108" windowWidth="23256" windowHeight="12456" xr2:uid="{B2A744E8-2DDE-4409-9D81-4E9030682C85}"/>
  </bookViews>
  <sheets>
    <sheet name="Sheet2" sheetId="2" r:id="rId1"/>
    <sheet name="Sheet3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6" i="2" l="1"/>
  <c r="Y26" i="2"/>
  <c r="I26" i="2"/>
  <c r="T10" i="2"/>
  <c r="W10" i="2"/>
  <c r="V10" i="2"/>
  <c r="U10" i="2"/>
  <c r="S10" i="2"/>
  <c r="T11" i="2"/>
  <c r="G9" i="2"/>
  <c r="U9" i="2" s="1"/>
  <c r="P10" i="2"/>
  <c r="M23" i="2"/>
  <c r="M21" i="2"/>
  <c r="D19" i="2"/>
  <c r="F17" i="2"/>
  <c r="G15" i="2"/>
  <c r="I15" i="2" s="1"/>
  <c r="G13" i="2"/>
  <c r="I13" i="2" s="1"/>
  <c r="J11" i="2"/>
  <c r="K11" i="2" s="1"/>
  <c r="J23" i="2"/>
  <c r="K23" i="2" s="1"/>
  <c r="J21" i="2"/>
  <c r="K21" i="2" s="1"/>
  <c r="D15" i="2"/>
  <c r="G11" i="2"/>
  <c r="I11" i="2" s="1"/>
  <c r="F13" i="2"/>
  <c r="M19" i="2"/>
  <c r="T14" i="2"/>
  <c r="M17" i="2"/>
  <c r="D17" i="2"/>
  <c r="J9" i="2"/>
  <c r="K9" i="2" s="1"/>
  <c r="F15" i="2"/>
  <c r="D9" i="2"/>
  <c r="G23" i="2"/>
  <c r="I23" i="2" s="1"/>
  <c r="J19" i="2"/>
  <c r="K19" i="2"/>
  <c r="M15" i="2"/>
  <c r="D13" i="2"/>
  <c r="F11" i="2"/>
  <c r="T9" i="2"/>
  <c r="W9" i="2"/>
  <c r="G21" i="2"/>
  <c r="I21" i="2" s="1"/>
  <c r="J17" i="2"/>
  <c r="K17" i="2" s="1"/>
  <c r="M13" i="2"/>
  <c r="D11" i="2"/>
  <c r="F23" i="2"/>
  <c r="G19" i="2"/>
  <c r="I19" i="2" s="1"/>
  <c r="J15" i="2"/>
  <c r="K15" i="2" s="1"/>
  <c r="M11" i="2"/>
  <c r="D23" i="2"/>
  <c r="F21" i="2"/>
  <c r="G17" i="2"/>
  <c r="I17" i="2"/>
  <c r="J13" i="2"/>
  <c r="K13" i="2" s="1"/>
  <c r="D21" i="2"/>
  <c r="F19" i="2"/>
  <c r="M9" i="2" l="1"/>
  <c r="V9" i="2"/>
  <c r="I9" i="2"/>
  <c r="F9" i="2"/>
</calcChain>
</file>

<file path=xl/sharedStrings.xml><?xml version="1.0" encoding="utf-8"?>
<sst xmlns="http://schemas.openxmlformats.org/spreadsheetml/2006/main" count="41" uniqueCount="24">
  <si>
    <t>Columbia Community Mental Health Subsidized Fee Schedule</t>
  </si>
  <si>
    <t xml:space="preserve">Appendix A: Sliding Fee Scale Income and percentages  </t>
  </si>
  <si>
    <t xml:space="preserve">   Gross Monthly Household Income</t>
  </si>
  <si>
    <t>Annual</t>
  </si>
  <si>
    <t>Household  Size</t>
  </si>
  <si>
    <t>Full Fees</t>
  </si>
  <si>
    <t>2022 FPG</t>
  </si>
  <si>
    <t>From</t>
  </si>
  <si>
    <t>To</t>
  </si>
  <si>
    <t>Rates</t>
  </si>
  <si>
    <t>+</t>
  </si>
  <si>
    <t>Start</t>
  </si>
  <si>
    <t xml:space="preserve">8+ </t>
  </si>
  <si>
    <t xml:space="preserve">* FLP = Federal Poverty Guidelines </t>
  </si>
  <si>
    <t>Added for each person in household over 8.</t>
  </si>
  <si>
    <t>updated 101017, 032719, 091019, 070120, 110620, 011621, 4/14/22</t>
  </si>
  <si>
    <t xml:space="preserve">K:Form:Fee Schedule/Appendix A: Sliding Fee Scale Income and Percentages </t>
  </si>
  <si>
    <t>Above 200% FPL</t>
  </si>
  <si>
    <t>At or below 100% FPL</t>
  </si>
  <si>
    <t>101%-125% FPL</t>
  </si>
  <si>
    <t>126%-150% FPL</t>
  </si>
  <si>
    <t>151%-175% FPL</t>
  </si>
  <si>
    <t>176%-200% FPL</t>
  </si>
  <si>
    <t>Health Resources &amp; services Administration (HRSA) National Health Service Corp (NHSC) uses aspe.hhs.gov/poverty-guidelines (effective dates can vary; this was effective as of 1/1/2025)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</si>
</sst>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8" formatCode="&quot;$&quot;#,##0.00_);[Red]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;\(&quot;$&quot;#,##0\)"/>
    <numFmt numFmtId="165" formatCode="#,##0\ ;"/>
    <numFmt numFmtId="166" formatCode="&quot;$&quot;#,##0"/>
    <numFmt numFmtId="167" formatCode="&quot;$&quot;#,##0.00"/>
  </numFmts>
  <fonts count="12">
    <font>
      <sz val="11"/>
      <color theme="1"/>
      <name val="Calibri"/>
      <family val="2"/>
      <scheme val="minor"/>
    </font>
    <font>
      <sz val="10"/>
      <name val="Courier"/>
    </font>
    <font>
      <sz val="10"/>
      <name val="Helv"/>
    </font>
    <font>
      <sz val="8.5"/>
      <name val="LinePrinter"/>
    </font>
    <font>
      <b/>
      <sz val="8.5"/>
      <name val="LinePrinter"/>
    </font>
    <font>
      <b/>
      <sz val="10"/>
      <name val="LinePrinter"/>
    </font>
    <font>
      <sz val="8"/>
      <name val="LinePrinter"/>
    </font>
    <font>
      <b/>
      <sz val="12"/>
      <name val="LinePrinte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43" fontId="8" fillId="0" borderId="0" applyFont="0" applyFill="0" applyBorder="0" applyAlignment="0" applyProtection="0"/>
    <xf numFmtId="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8" fontId="2" fillId="0" borderId="0" applyFont="0" applyFill="0" applyBorder="0" applyAlignment="0" applyProtection="0"/>
    <xf numFmtId="0" fontId="1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0" fontId="3" fillId="0" borderId="1" xfId="5" applyFont="1" applyBorder="1" applyAlignment="1">
      <alignment horizontal="centerContinuous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right"/>
    </xf>
    <xf numFmtId="0" fontId="3" fillId="0" borderId="0" xfId="5" applyFont="1" applyAlignment="1">
      <alignment horizontal="centerContinuous"/>
    </xf>
    <xf numFmtId="43" fontId="8" fillId="0" borderId="0" xfId="1" applyFont="1"/>
    <xf numFmtId="164" fontId="0" fillId="0" borderId="0" xfId="0" applyNumberFormat="1"/>
    <xf numFmtId="43" fontId="0" fillId="0" borderId="0" xfId="0" applyNumberFormat="1"/>
    <xf numFmtId="0" fontId="0" fillId="2" borderId="0" xfId="0" applyFill="1"/>
    <xf numFmtId="43" fontId="8" fillId="2" borderId="0" xfId="1" applyFont="1" applyFill="1"/>
    <xf numFmtId="0" fontId="10" fillId="0" borderId="0" xfId="0" applyFont="1"/>
    <xf numFmtId="167" fontId="10" fillId="0" borderId="0" xfId="0" applyNumberFormat="1" applyFont="1"/>
    <xf numFmtId="0" fontId="3" fillId="0" borderId="2" xfId="5" applyFont="1" applyBorder="1" applyAlignment="1">
      <alignment horizontal="centerContinuous"/>
    </xf>
    <xf numFmtId="0" fontId="3" fillId="0" borderId="3" xfId="5" applyFont="1" applyBorder="1" applyAlignment="1">
      <alignment horizontal="centerContinuous"/>
    </xf>
    <xf numFmtId="0" fontId="3" fillId="0" borderId="2" xfId="5" applyFont="1" applyBorder="1" applyAlignment="1">
      <alignment horizontal="center"/>
    </xf>
    <xf numFmtId="0" fontId="7" fillId="0" borderId="0" xfId="5" applyFont="1" applyAlignment="1">
      <alignment horizontal="center"/>
    </xf>
    <xf numFmtId="0" fontId="3" fillId="0" borderId="0" xfId="5" applyFont="1" applyAlignment="1">
      <alignment horizontal="left"/>
    </xf>
    <xf numFmtId="0" fontId="6" fillId="0" borderId="4" xfId="5" applyFont="1" applyBorder="1" applyAlignment="1">
      <alignment horizontal="center"/>
    </xf>
    <xf numFmtId="0" fontId="6" fillId="0" borderId="1" xfId="5" applyFont="1" applyBorder="1" applyAlignment="1">
      <alignment horizontal="center"/>
    </xf>
    <xf numFmtId="165" fontId="6" fillId="0" borderId="4" xfId="5" applyNumberFormat="1" applyFont="1" applyBorder="1" applyAlignment="1">
      <alignment horizontal="center"/>
    </xf>
    <xf numFmtId="165" fontId="6" fillId="0" borderId="1" xfId="5" applyNumberFormat="1" applyFont="1" applyBorder="1" applyAlignment="1">
      <alignment horizontal="center"/>
    </xf>
    <xf numFmtId="0" fontId="6" fillId="0" borderId="4" xfId="5" quotePrefix="1" applyFont="1" applyBorder="1" applyAlignment="1">
      <alignment horizontal="center"/>
    </xf>
    <xf numFmtId="0" fontId="6" fillId="0" borderId="5" xfId="5" applyFont="1" applyBorder="1" applyAlignment="1">
      <alignment horizontal="center"/>
    </xf>
    <xf numFmtId="0" fontId="3" fillId="0" borderId="6" xfId="5" applyFont="1" applyBorder="1" applyAlignment="1">
      <alignment horizontal="centerContinuous"/>
    </xf>
    <xf numFmtId="0" fontId="3" fillId="0" borderId="7" xfId="5" applyFont="1" applyBorder="1" applyAlignment="1">
      <alignment horizontal="centerContinuous"/>
    </xf>
    <xf numFmtId="0" fontId="3" fillId="0" borderId="8" xfId="5" applyFont="1" applyBorder="1" applyAlignment="1">
      <alignment horizontal="centerContinuous"/>
    </xf>
    <xf numFmtId="0" fontId="3" fillId="0" borderId="9" xfId="5" applyFont="1" applyBorder="1" applyAlignment="1">
      <alignment horizontal="centerContinuous"/>
    </xf>
    <xf numFmtId="164" fontId="3" fillId="3" borderId="10" xfId="5" applyNumberFormat="1" applyFont="1" applyFill="1" applyBorder="1" applyAlignment="1">
      <alignment horizontal="center" vertical="center"/>
    </xf>
    <xf numFmtId="164" fontId="3" fillId="3" borderId="11" xfId="5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167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167" fontId="10" fillId="0" borderId="0" xfId="0" applyNumberFormat="1" applyFont="1" applyAlignment="1">
      <alignment horizontal="center"/>
    </xf>
    <xf numFmtId="164" fontId="3" fillId="4" borderId="12" xfId="5" applyNumberFormat="1" applyFont="1" applyFill="1" applyBorder="1" applyAlignment="1">
      <alignment horizontal="center" vertical="center"/>
    </xf>
    <xf numFmtId="164" fontId="3" fillId="4" borderId="13" xfId="5" applyNumberFormat="1" applyFont="1" applyFill="1" applyBorder="1" applyAlignment="1">
      <alignment horizontal="center" vertical="center"/>
    </xf>
    <xf numFmtId="164" fontId="3" fillId="4" borderId="14" xfId="5" applyNumberFormat="1" applyFont="1" applyFill="1" applyBorder="1" applyAlignment="1">
      <alignment horizontal="center" vertical="center"/>
    </xf>
    <xf numFmtId="164" fontId="3" fillId="4" borderId="15" xfId="5" applyNumberFormat="1" applyFont="1" applyFill="1" applyBorder="1" applyAlignment="1">
      <alignment horizontal="center" vertical="center"/>
    </xf>
    <xf numFmtId="43" fontId="4" fillId="6" borderId="15" xfId="3" applyNumberFormat="1" applyFont="1" applyFill="1" applyBorder="1" applyAlignment="1" applyProtection="1">
      <alignment horizontal="center"/>
    </xf>
    <xf numFmtId="164" fontId="3" fillId="4" borderId="3" xfId="5" applyNumberFormat="1" applyFont="1" applyFill="1" applyBorder="1" applyAlignment="1">
      <alignment horizontal="center" vertical="center"/>
    </xf>
    <xf numFmtId="164" fontId="3" fillId="4" borderId="20" xfId="5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5" fillId="0" borderId="0" xfId="5" applyFont="1" applyAlignment="1">
      <alignment horizontal="center"/>
    </xf>
    <xf numFmtId="9" fontId="5" fillId="0" borderId="0" xfId="5" applyNumberFormat="1" applyFont="1" applyAlignment="1">
      <alignment horizontal="center"/>
    </xf>
    <xf numFmtId="0" fontId="6" fillId="0" borderId="24" xfId="5" applyFont="1" applyBorder="1" applyAlignment="1">
      <alignment horizontal="center" wrapText="1"/>
    </xf>
    <xf numFmtId="0" fontId="6" fillId="0" borderId="11" xfId="5" applyFont="1" applyBorder="1" applyAlignment="1">
      <alignment horizontal="center" wrapText="1"/>
    </xf>
    <xf numFmtId="0" fontId="7" fillId="0" borderId="0" xfId="5" applyFont="1" applyAlignment="1">
      <alignment horizontal="center"/>
    </xf>
    <xf numFmtId="0" fontId="10" fillId="0" borderId="0" xfId="0" applyFont="1" applyAlignment="1">
      <alignment horizontal="center" wrapText="1"/>
    </xf>
    <xf numFmtId="164" fontId="3" fillId="4" borderId="12" xfId="5" applyNumberFormat="1" applyFont="1" applyFill="1" applyBorder="1" applyAlignment="1" applyProtection="1">
      <alignment horizontal="center" vertical="center"/>
      <protection locked="0"/>
    </xf>
    <xf numFmtId="164" fontId="3" fillId="4" borderId="3" xfId="5" applyNumberFormat="1" applyFont="1" applyFill="1" applyBorder="1" applyAlignment="1" applyProtection="1">
      <alignment horizontal="center" vertical="center"/>
      <protection locked="0"/>
    </xf>
    <xf numFmtId="164" fontId="3" fillId="4" borderId="14" xfId="5" applyNumberFormat="1" applyFont="1" applyFill="1" applyBorder="1" applyAlignment="1" applyProtection="1">
      <alignment horizontal="center" vertical="center"/>
      <protection locked="0"/>
    </xf>
    <xf numFmtId="164" fontId="3" fillId="4" borderId="20" xfId="5" applyNumberFormat="1" applyFont="1" applyFill="1" applyBorder="1" applyAlignment="1" applyProtection="1">
      <alignment horizontal="center" vertical="center"/>
      <protection locked="0"/>
    </xf>
    <xf numFmtId="164" fontId="3" fillId="5" borderId="12" xfId="5" applyNumberFormat="1" applyFont="1" applyFill="1" applyBorder="1" applyAlignment="1" applyProtection="1">
      <alignment horizontal="center" vertical="center"/>
      <protection locked="0"/>
    </xf>
    <xf numFmtId="164" fontId="3" fillId="5" borderId="3" xfId="5" applyNumberFormat="1" applyFont="1" applyFill="1" applyBorder="1" applyAlignment="1" applyProtection="1">
      <alignment horizontal="center" vertical="center"/>
      <protection locked="0"/>
    </xf>
    <xf numFmtId="164" fontId="3" fillId="5" borderId="14" xfId="5" applyNumberFormat="1" applyFont="1" applyFill="1" applyBorder="1" applyAlignment="1" applyProtection="1">
      <alignment horizontal="center" vertical="center"/>
      <protection locked="0"/>
    </xf>
    <xf numFmtId="164" fontId="3" fillId="5" borderId="20" xfId="5" applyNumberFormat="1" applyFont="1" applyFill="1" applyBorder="1" applyAlignment="1" applyProtection="1">
      <alignment horizontal="center" vertical="center"/>
      <protection locked="0"/>
    </xf>
    <xf numFmtId="166" fontId="3" fillId="5" borderId="23" xfId="5" applyNumberFormat="1" applyFont="1" applyFill="1" applyBorder="1" applyAlignment="1">
      <alignment horizontal="center" vertical="center"/>
    </xf>
    <xf numFmtId="166" fontId="3" fillId="5" borderId="2" xfId="5" applyNumberFormat="1" applyFont="1" applyFill="1" applyBorder="1" applyAlignment="1">
      <alignment horizontal="center" vertical="center"/>
    </xf>
    <xf numFmtId="166" fontId="3" fillId="4" borderId="14" xfId="5" applyNumberFormat="1" applyFont="1" applyFill="1" applyBorder="1" applyAlignment="1">
      <alignment horizontal="center" vertical="center"/>
    </xf>
    <xf numFmtId="166" fontId="3" fillId="4" borderId="20" xfId="5" applyNumberFormat="1" applyFont="1" applyFill="1" applyBorder="1" applyAlignment="1">
      <alignment horizontal="center" vertical="center"/>
    </xf>
    <xf numFmtId="166" fontId="3" fillId="5" borderId="14" xfId="5" applyNumberFormat="1" applyFont="1" applyFill="1" applyBorder="1" applyAlignment="1">
      <alignment horizontal="center" vertical="center"/>
    </xf>
    <xf numFmtId="166" fontId="3" fillId="5" borderId="20" xfId="5" applyNumberFormat="1" applyFont="1" applyFill="1" applyBorder="1" applyAlignment="1">
      <alignment horizontal="center" vertical="center"/>
    </xf>
    <xf numFmtId="164" fontId="3" fillId="5" borderId="12" xfId="5" applyNumberFormat="1" applyFont="1" applyFill="1" applyBorder="1" applyAlignment="1">
      <alignment horizontal="center" vertical="center"/>
    </xf>
    <xf numFmtId="164" fontId="3" fillId="5" borderId="3" xfId="5" applyNumberFormat="1" applyFont="1" applyFill="1" applyBorder="1" applyAlignment="1">
      <alignment horizontal="center" vertical="center"/>
    </xf>
    <xf numFmtId="164" fontId="3" fillId="5" borderId="16" xfId="5" applyNumberFormat="1" applyFont="1" applyFill="1" applyBorder="1" applyAlignment="1" applyProtection="1">
      <alignment horizontal="center" vertical="center"/>
      <protection locked="0"/>
    </xf>
    <xf numFmtId="164" fontId="3" fillId="5" borderId="21" xfId="5" applyNumberFormat="1" applyFont="1" applyFill="1" applyBorder="1" applyAlignment="1" applyProtection="1">
      <alignment horizontal="center" vertical="center"/>
      <protection locked="0"/>
    </xf>
    <xf numFmtId="164" fontId="3" fillId="4" borderId="18" xfId="5" applyNumberFormat="1" applyFont="1" applyFill="1" applyBorder="1" applyAlignment="1">
      <alignment horizontal="center" vertical="center"/>
    </xf>
    <xf numFmtId="164" fontId="3" fillId="4" borderId="22" xfId="5" applyNumberFormat="1" applyFont="1" applyFill="1" applyBorder="1" applyAlignment="1">
      <alignment horizontal="center" vertical="center"/>
    </xf>
    <xf numFmtId="42" fontId="4" fillId="6" borderId="15" xfId="5" applyNumberFormat="1" applyFont="1" applyFill="1" applyBorder="1" applyAlignment="1">
      <alignment horizontal="center"/>
    </xf>
    <xf numFmtId="43" fontId="4" fillId="7" borderId="15" xfId="3" applyNumberFormat="1" applyFont="1" applyFill="1" applyBorder="1" applyAlignment="1" applyProtection="1">
      <alignment horizontal="center"/>
    </xf>
    <xf numFmtId="43" fontId="4" fillId="6" borderId="19" xfId="3" applyNumberFormat="1" applyFont="1" applyFill="1" applyBorder="1" applyAlignment="1" applyProtection="1">
      <alignment horizontal="center"/>
    </xf>
    <xf numFmtId="9" fontId="4" fillId="7" borderId="5" xfId="5" applyNumberFormat="1" applyFont="1" applyFill="1" applyBorder="1" applyAlignment="1">
      <alignment horizontal="center" wrapText="1"/>
    </xf>
    <xf numFmtId="42" fontId="4" fillId="7" borderId="15" xfId="5" applyNumberFormat="1" applyFont="1" applyFill="1" applyBorder="1" applyAlignment="1">
      <alignment horizontal="center" wrapText="1"/>
    </xf>
    <xf numFmtId="166" fontId="3" fillId="5" borderId="15" xfId="5" applyNumberFormat="1" applyFont="1" applyFill="1" applyBorder="1" applyAlignment="1">
      <alignment horizontal="center" vertical="center"/>
    </xf>
    <xf numFmtId="164" fontId="3" fillId="5" borderId="13" xfId="5" applyNumberFormat="1" applyFont="1" applyFill="1" applyBorder="1" applyAlignment="1">
      <alignment horizontal="center" vertical="center"/>
    </xf>
    <xf numFmtId="164" fontId="3" fillId="5" borderId="15" xfId="5" applyNumberFormat="1" applyFont="1" applyFill="1" applyBorder="1" applyAlignment="1" applyProtection="1">
      <alignment horizontal="center" vertical="center"/>
      <protection locked="0"/>
    </xf>
    <xf numFmtId="164" fontId="3" fillId="5" borderId="17" xfId="5" applyNumberFormat="1" applyFont="1" applyFill="1" applyBorder="1" applyAlignment="1" applyProtection="1">
      <alignment horizontal="center" vertical="center"/>
      <protection locked="0"/>
    </xf>
    <xf numFmtId="164" fontId="3" fillId="4" borderId="19" xfId="5" applyNumberFormat="1" applyFont="1" applyFill="1" applyBorder="1" applyAlignment="1">
      <alignment horizontal="center" vertical="center"/>
    </xf>
    <xf numFmtId="164" fontId="3" fillId="5" borderId="13" xfId="5" applyNumberFormat="1" applyFont="1" applyFill="1" applyBorder="1" applyAlignment="1" applyProtection="1">
      <alignment horizontal="center" vertical="center"/>
      <protection locked="0"/>
    </xf>
    <xf numFmtId="166" fontId="3" fillId="4" borderId="15" xfId="5" applyNumberFormat="1" applyFont="1" applyFill="1" applyBorder="1" applyAlignment="1">
      <alignment horizontal="center" vertical="center"/>
    </xf>
    <xf numFmtId="8" fontId="4" fillId="6" borderId="5" xfId="5" applyNumberFormat="1" applyFont="1" applyFill="1" applyBorder="1" applyAlignment="1">
      <alignment horizontal="center"/>
    </xf>
    <xf numFmtId="8" fontId="4" fillId="7" borderId="5" xfId="3" applyNumberFormat="1" applyFont="1" applyFill="1" applyBorder="1" applyAlignment="1" applyProtection="1">
      <alignment horizontal="center"/>
    </xf>
    <xf numFmtId="8" fontId="4" fillId="6" borderId="5" xfId="3" applyNumberFormat="1" applyFont="1" applyFill="1" applyBorder="1" applyAlignment="1" applyProtection="1">
      <alignment horizontal="center"/>
    </xf>
    <xf numFmtId="8" fontId="4" fillId="7" borderId="19" xfId="3" applyNumberFormat="1" applyFont="1" applyFill="1" applyBorder="1" applyAlignment="1" applyProtection="1">
      <alignment horizontal="center"/>
    </xf>
  </cellXfs>
  <cellStyles count="6">
    <cellStyle name="Comma" xfId="1" builtinId="3"/>
    <cellStyle name="Comma 2" xfId="2" xr:uid="{737E2072-23A4-4908-92D7-7A4B3961A606}"/>
    <cellStyle name="Currency" xfId="3" builtinId="4"/>
    <cellStyle name="Currency 2" xfId="4" xr:uid="{7B0F4AF9-5D29-4E7E-851B-B6019CC7B00A}"/>
    <cellStyle name="Normal" xfId="0" builtinId="0"/>
    <cellStyle name="Normal 2" xfId="5" xr:uid="{1420073D-404A-4648-87C5-9744FD3C092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C539D-D4AB-42B7-9C7F-0694F3E45A36}">
  <sheetPr>
    <pageSetUpPr fitToPage="1"/>
  </sheetPr>
  <dimension ref="A1:Z29"/>
  <sheetViews>
    <sheetView tabSelected="1" zoomScale="130" zoomScaleNormal="130" workbookViewId="0">
      <selection activeCell="I26" sqref="I26:N26"/>
    </sheetView>
  </sheetViews>
  <sheetFormatPr defaultRowHeight="14.4"/>
  <cols>
    <col min="1" max="1" width="8.109375" customWidth="1"/>
    <col min="2" max="7" width="10.6640625" customWidth="1"/>
    <col min="8" max="8" width="0.5546875" customWidth="1"/>
    <col min="9" max="14" width="10.6640625" customWidth="1"/>
    <col min="15" max="15" width="9.109375" hidden="1" customWidth="1"/>
    <col min="16" max="17" width="0" hidden="1" customWidth="1"/>
    <col min="18" max="23" width="10.5546875" hidden="1" customWidth="1"/>
    <col min="25" max="26" width="0" hidden="1" customWidth="1"/>
  </cols>
  <sheetData>
    <row r="1" spans="1:23" ht="15" customHeight="1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23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23" ht="15" hidden="1" thickBot="1">
      <c r="A3" t="s">
        <v>1</v>
      </c>
      <c r="E3" s="1"/>
      <c r="F3" s="1"/>
      <c r="G3" s="1"/>
      <c r="H3" s="1"/>
      <c r="I3" s="1"/>
      <c r="J3" s="1"/>
      <c r="K3" s="1"/>
      <c r="L3" s="1"/>
    </row>
    <row r="4" spans="1:23" ht="20.25" customHeight="1">
      <c r="A4" s="47" t="s">
        <v>2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t="s">
        <v>3</v>
      </c>
    </row>
    <row r="5" spans="1:23" ht="10.5" customHeight="1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3" ht="15" thickBot="1">
      <c r="A6" s="17"/>
      <c r="B6" s="43" t="s">
        <v>18</v>
      </c>
      <c r="C6" s="43"/>
      <c r="D6" s="43" t="s">
        <v>19</v>
      </c>
      <c r="E6" s="43"/>
      <c r="F6" s="44" t="s">
        <v>20</v>
      </c>
      <c r="G6" s="44"/>
      <c r="H6" s="28"/>
      <c r="I6" s="44" t="s">
        <v>21</v>
      </c>
      <c r="J6" s="43"/>
      <c r="K6" s="44" t="s">
        <v>22</v>
      </c>
      <c r="L6" s="43"/>
      <c r="M6" s="43" t="s">
        <v>17</v>
      </c>
      <c r="N6" s="43"/>
    </row>
    <row r="7" spans="1:23" ht="15" customHeight="1" thickBot="1">
      <c r="A7" s="45" t="s">
        <v>4</v>
      </c>
      <c r="B7" s="81">
        <v>5</v>
      </c>
      <c r="C7" s="69"/>
      <c r="D7" s="82">
        <v>10</v>
      </c>
      <c r="E7" s="70"/>
      <c r="F7" s="83">
        <v>20</v>
      </c>
      <c r="G7" s="71"/>
      <c r="H7" s="28"/>
      <c r="I7" s="84">
        <v>30</v>
      </c>
      <c r="J7" s="70"/>
      <c r="K7" s="83">
        <v>40</v>
      </c>
      <c r="L7" s="39"/>
      <c r="M7" s="72" t="s">
        <v>5</v>
      </c>
      <c r="N7" s="73"/>
      <c r="O7" t="s">
        <v>6</v>
      </c>
    </row>
    <row r="8" spans="1:23" ht="15" thickBot="1">
      <c r="A8" s="46"/>
      <c r="B8" s="24" t="s">
        <v>7</v>
      </c>
      <c r="C8" s="25" t="s">
        <v>8</v>
      </c>
      <c r="D8" s="2" t="s">
        <v>7</v>
      </c>
      <c r="E8" s="13" t="s">
        <v>8</v>
      </c>
      <c r="F8" s="14" t="s">
        <v>7</v>
      </c>
      <c r="G8" s="26" t="s">
        <v>8</v>
      </c>
      <c r="H8" s="28"/>
      <c r="I8" s="27" t="s">
        <v>7</v>
      </c>
      <c r="J8" s="13" t="s">
        <v>8</v>
      </c>
      <c r="K8" s="14" t="s">
        <v>7</v>
      </c>
      <c r="L8" s="13" t="s">
        <v>8</v>
      </c>
      <c r="M8" s="14" t="s">
        <v>7</v>
      </c>
      <c r="N8" s="15" t="s">
        <v>8</v>
      </c>
      <c r="O8" s="5" t="s">
        <v>9</v>
      </c>
    </row>
    <row r="9" spans="1:23">
      <c r="A9" s="18">
        <v>1</v>
      </c>
      <c r="B9" s="49">
        <v>0</v>
      </c>
      <c r="C9" s="51">
        <v>1304.17</v>
      </c>
      <c r="D9" s="53">
        <f>C9+1</f>
        <v>1305.17</v>
      </c>
      <c r="E9" s="55">
        <v>1630.21</v>
      </c>
      <c r="F9" s="35">
        <f>E9+1</f>
        <v>1631.21</v>
      </c>
      <c r="G9" s="67">
        <f>C9*1.5</f>
        <v>1956.2550000000001</v>
      </c>
      <c r="H9" s="28"/>
      <c r="I9" s="65">
        <f>G9+1</f>
        <v>1957.2550000000001</v>
      </c>
      <c r="J9" s="55">
        <f>C9*1.75</f>
        <v>2282.2975000000001</v>
      </c>
      <c r="K9" s="35">
        <f>J9+1</f>
        <v>2283.2975000000001</v>
      </c>
      <c r="L9" s="37">
        <v>2608.33</v>
      </c>
      <c r="M9" s="63">
        <f>L9+1</f>
        <v>2609.33</v>
      </c>
      <c r="N9" s="57" t="s">
        <v>10</v>
      </c>
      <c r="S9" s="9" t="s">
        <v>11</v>
      </c>
      <c r="T9" s="7">
        <f>E9*12</f>
        <v>19562.52</v>
      </c>
      <c r="U9" s="7">
        <f>G9*12</f>
        <v>23475.06</v>
      </c>
      <c r="V9" s="7">
        <f>J9*12</f>
        <v>27387.57</v>
      </c>
      <c r="W9" s="7">
        <f>L9*12</f>
        <v>31299.96</v>
      </c>
    </row>
    <row r="10" spans="1:23">
      <c r="A10" s="19"/>
      <c r="B10" s="50"/>
      <c r="C10" s="52"/>
      <c r="D10" s="54"/>
      <c r="E10" s="56"/>
      <c r="F10" s="40"/>
      <c r="G10" s="68"/>
      <c r="H10" s="28"/>
      <c r="I10" s="66"/>
      <c r="J10" s="56"/>
      <c r="K10" s="40"/>
      <c r="L10" s="41"/>
      <c r="M10" s="64"/>
      <c r="N10" s="58"/>
      <c r="O10">
        <v>27180</v>
      </c>
      <c r="P10">
        <f>O10*2</f>
        <v>54360</v>
      </c>
      <c r="R10" s="6">
        <v>13590</v>
      </c>
      <c r="S10" s="10">
        <f>R10*2</f>
        <v>27180</v>
      </c>
      <c r="T10" s="6">
        <f>R10*2.5</f>
        <v>33975</v>
      </c>
      <c r="U10" s="6">
        <f>R10*3</f>
        <v>40770</v>
      </c>
      <c r="V10" s="6">
        <f>R10*3.5</f>
        <v>47565</v>
      </c>
      <c r="W10" s="6">
        <f>R10*4</f>
        <v>54360</v>
      </c>
    </row>
    <row r="11" spans="1:23">
      <c r="A11" s="20">
        <v>2</v>
      </c>
      <c r="B11" s="35">
        <v>0</v>
      </c>
      <c r="C11" s="59">
        <v>1762.5</v>
      </c>
      <c r="D11" s="53">
        <f>C11+1</f>
        <v>1763.5</v>
      </c>
      <c r="E11" s="55">
        <v>2203.13</v>
      </c>
      <c r="F11" s="35">
        <f>E11+1</f>
        <v>2204.13</v>
      </c>
      <c r="G11" s="67">
        <f>C11*1.5</f>
        <v>2643.75</v>
      </c>
      <c r="H11" s="28"/>
      <c r="I11" s="65">
        <f>G11+1</f>
        <v>2644.75</v>
      </c>
      <c r="J11" s="55">
        <f>C11*1.75</f>
        <v>3084.375</v>
      </c>
      <c r="K11" s="35">
        <f>J11+1</f>
        <v>3085.375</v>
      </c>
      <c r="L11" s="37">
        <v>3525</v>
      </c>
      <c r="M11" s="63">
        <f>L11+1</f>
        <v>3526</v>
      </c>
      <c r="N11" s="61" t="s">
        <v>10</v>
      </c>
      <c r="S11" s="9"/>
      <c r="T11" s="8">
        <f>S10*1.5</f>
        <v>40770</v>
      </c>
    </row>
    <row r="12" spans="1:23">
      <c r="A12" s="21"/>
      <c r="B12" s="40"/>
      <c r="C12" s="60"/>
      <c r="D12" s="54"/>
      <c r="E12" s="56"/>
      <c r="F12" s="40"/>
      <c r="G12" s="68"/>
      <c r="H12" s="28"/>
      <c r="I12" s="66"/>
      <c r="J12" s="56"/>
      <c r="K12" s="40"/>
      <c r="L12" s="41"/>
      <c r="M12" s="64"/>
      <c r="N12" s="62"/>
      <c r="O12">
        <v>36620</v>
      </c>
      <c r="S12" s="9"/>
    </row>
    <row r="13" spans="1:23">
      <c r="A13" s="20">
        <v>3</v>
      </c>
      <c r="B13" s="35">
        <v>0</v>
      </c>
      <c r="C13" s="59">
        <v>2220.83</v>
      </c>
      <c r="D13" s="53">
        <f>C13+1</f>
        <v>2221.83</v>
      </c>
      <c r="E13" s="55">
        <v>2776.04</v>
      </c>
      <c r="F13" s="35">
        <f>E13+1</f>
        <v>2777.04</v>
      </c>
      <c r="G13" s="67">
        <f>C13*1.5</f>
        <v>3331.2449999999999</v>
      </c>
      <c r="H13" s="28"/>
      <c r="I13" s="65">
        <f>G13+1</f>
        <v>3332.2449999999999</v>
      </c>
      <c r="J13" s="55">
        <f>C13*1.75</f>
        <v>3886.4524999999999</v>
      </c>
      <c r="K13" s="35">
        <f>J13+1</f>
        <v>3887.4524999999999</v>
      </c>
      <c r="L13" s="37">
        <v>4441.67</v>
      </c>
      <c r="M13" s="63">
        <f>L13+1</f>
        <v>4442.67</v>
      </c>
      <c r="N13" s="61" t="s">
        <v>10</v>
      </c>
    </row>
    <row r="14" spans="1:23">
      <c r="A14" s="21"/>
      <c r="B14" s="40"/>
      <c r="C14" s="60"/>
      <c r="D14" s="54"/>
      <c r="E14" s="56"/>
      <c r="F14" s="40"/>
      <c r="G14" s="68"/>
      <c r="H14" s="28"/>
      <c r="I14" s="66"/>
      <c r="J14" s="56"/>
      <c r="K14" s="40"/>
      <c r="L14" s="41"/>
      <c r="M14" s="64"/>
      <c r="N14" s="62"/>
      <c r="O14">
        <v>46060</v>
      </c>
      <c r="T14">
        <f>T10/S10</f>
        <v>1.25</v>
      </c>
    </row>
    <row r="15" spans="1:23">
      <c r="A15" s="20">
        <v>4</v>
      </c>
      <c r="B15" s="35">
        <v>0</v>
      </c>
      <c r="C15" s="59">
        <v>2679.17</v>
      </c>
      <c r="D15" s="53">
        <f>C15+1</f>
        <v>2680.17</v>
      </c>
      <c r="E15" s="55">
        <v>3348.96</v>
      </c>
      <c r="F15" s="35">
        <f>E15+1</f>
        <v>3349.96</v>
      </c>
      <c r="G15" s="67">
        <f>C15*1.5</f>
        <v>4018.7550000000001</v>
      </c>
      <c r="H15" s="28"/>
      <c r="I15" s="65">
        <f>G15+1</f>
        <v>4019.7550000000001</v>
      </c>
      <c r="J15" s="55">
        <f>C15*1.75</f>
        <v>4688.5475000000006</v>
      </c>
      <c r="K15" s="35">
        <f>J15+1</f>
        <v>4689.5475000000006</v>
      </c>
      <c r="L15" s="37">
        <v>5358.33</v>
      </c>
      <c r="M15" s="63">
        <f>L15+1</f>
        <v>5359.33</v>
      </c>
      <c r="N15" s="61" t="s">
        <v>10</v>
      </c>
    </row>
    <row r="16" spans="1:23">
      <c r="A16" s="21"/>
      <c r="B16" s="40"/>
      <c r="C16" s="60"/>
      <c r="D16" s="54"/>
      <c r="E16" s="56"/>
      <c r="F16" s="40"/>
      <c r="G16" s="68"/>
      <c r="H16" s="28"/>
      <c r="I16" s="66"/>
      <c r="J16" s="56"/>
      <c r="K16" s="40"/>
      <c r="L16" s="41"/>
      <c r="M16" s="64"/>
      <c r="N16" s="62"/>
      <c r="O16">
        <v>55500</v>
      </c>
    </row>
    <row r="17" spans="1:26">
      <c r="A17" s="20">
        <v>5</v>
      </c>
      <c r="B17" s="35">
        <v>0</v>
      </c>
      <c r="C17" s="59">
        <v>3137.5</v>
      </c>
      <c r="D17" s="53">
        <f>C17+1</f>
        <v>3138.5</v>
      </c>
      <c r="E17" s="55">
        <v>3921.88</v>
      </c>
      <c r="F17" s="35">
        <f>E17+1</f>
        <v>3922.88</v>
      </c>
      <c r="G17" s="67">
        <f>C17*1.5</f>
        <v>4706.25</v>
      </c>
      <c r="H17" s="28"/>
      <c r="I17" s="65">
        <f>G17+1</f>
        <v>4707.25</v>
      </c>
      <c r="J17" s="55">
        <f>C17*1.75</f>
        <v>5490.625</v>
      </c>
      <c r="K17" s="35">
        <f>J17+1</f>
        <v>5491.625</v>
      </c>
      <c r="L17" s="37">
        <v>6275</v>
      </c>
      <c r="M17" s="63">
        <f>L17+1</f>
        <v>6276</v>
      </c>
      <c r="N17" s="61" t="s">
        <v>10</v>
      </c>
    </row>
    <row r="18" spans="1:26">
      <c r="A18" s="21"/>
      <c r="B18" s="40"/>
      <c r="C18" s="60"/>
      <c r="D18" s="54"/>
      <c r="E18" s="56"/>
      <c r="F18" s="40"/>
      <c r="G18" s="68"/>
      <c r="H18" s="28"/>
      <c r="I18" s="66"/>
      <c r="J18" s="56"/>
      <c r="K18" s="40"/>
      <c r="L18" s="41"/>
      <c r="M18" s="64"/>
      <c r="N18" s="62"/>
      <c r="O18">
        <v>64940</v>
      </c>
      <c r="P18" s="3"/>
    </row>
    <row r="19" spans="1:26">
      <c r="A19" s="20">
        <v>6</v>
      </c>
      <c r="B19" s="35">
        <v>0</v>
      </c>
      <c r="C19" s="59">
        <v>3595.83</v>
      </c>
      <c r="D19" s="53">
        <f>C19+1</f>
        <v>3596.83</v>
      </c>
      <c r="E19" s="55">
        <v>4494.79</v>
      </c>
      <c r="F19" s="35">
        <f>E19+1</f>
        <v>4495.79</v>
      </c>
      <c r="G19" s="67">
        <f>C19*1.5</f>
        <v>5393.7449999999999</v>
      </c>
      <c r="H19" s="28"/>
      <c r="I19" s="65">
        <f>G19+1</f>
        <v>5394.7449999999999</v>
      </c>
      <c r="J19" s="55">
        <f>C19*1.75</f>
        <v>6292.7024999999994</v>
      </c>
      <c r="K19" s="35">
        <f>J19+1</f>
        <v>6293.7024999999994</v>
      </c>
      <c r="L19" s="37">
        <v>7191.67</v>
      </c>
      <c r="M19" s="63">
        <f>L19+1</f>
        <v>7192.67</v>
      </c>
      <c r="N19" s="61" t="s">
        <v>10</v>
      </c>
    </row>
    <row r="20" spans="1:26">
      <c r="A20" s="21"/>
      <c r="B20" s="40"/>
      <c r="C20" s="60"/>
      <c r="D20" s="54"/>
      <c r="E20" s="56"/>
      <c r="F20" s="40"/>
      <c r="G20" s="68"/>
      <c r="H20" s="28"/>
      <c r="I20" s="66"/>
      <c r="J20" s="56"/>
      <c r="K20" s="40"/>
      <c r="L20" s="41"/>
      <c r="M20" s="64"/>
      <c r="N20" s="62"/>
      <c r="O20">
        <v>74380</v>
      </c>
    </row>
    <row r="21" spans="1:26">
      <c r="A21" s="20">
        <v>7</v>
      </c>
      <c r="B21" s="35">
        <v>0</v>
      </c>
      <c r="C21" s="59">
        <v>4054.17</v>
      </c>
      <c r="D21" s="53">
        <f>C21+1</f>
        <v>4055.17</v>
      </c>
      <c r="E21" s="55">
        <v>5067.71</v>
      </c>
      <c r="F21" s="35">
        <f>E21+1</f>
        <v>5068.71</v>
      </c>
      <c r="G21" s="67">
        <f>C21*1.5</f>
        <v>6081.2550000000001</v>
      </c>
      <c r="H21" s="28"/>
      <c r="I21" s="65">
        <f>G21+1</f>
        <v>6082.2550000000001</v>
      </c>
      <c r="J21" s="55">
        <f>C21*1.75</f>
        <v>7094.7975000000006</v>
      </c>
      <c r="K21" s="35">
        <f>J21+1</f>
        <v>7095.7975000000006</v>
      </c>
      <c r="L21" s="37">
        <v>8108.33</v>
      </c>
      <c r="M21" s="63">
        <f>L21+1</f>
        <v>8109.33</v>
      </c>
      <c r="N21" s="61" t="s">
        <v>10</v>
      </c>
    </row>
    <row r="22" spans="1:26">
      <c r="A22" s="19"/>
      <c r="B22" s="40"/>
      <c r="C22" s="60"/>
      <c r="D22" s="54"/>
      <c r="E22" s="56"/>
      <c r="F22" s="40"/>
      <c r="G22" s="68"/>
      <c r="H22" s="28"/>
      <c r="I22" s="66"/>
      <c r="J22" s="56"/>
      <c r="K22" s="40"/>
      <c r="L22" s="41"/>
      <c r="M22" s="64"/>
      <c r="N22" s="62"/>
      <c r="O22">
        <v>83820</v>
      </c>
    </row>
    <row r="23" spans="1:26">
      <c r="A23" s="22" t="s">
        <v>12</v>
      </c>
      <c r="B23" s="35">
        <v>0</v>
      </c>
      <c r="C23" s="59">
        <v>4512.5</v>
      </c>
      <c r="D23" s="53">
        <f>C23+1</f>
        <v>4513.5</v>
      </c>
      <c r="E23" s="55">
        <v>5640.63</v>
      </c>
      <c r="F23" s="35">
        <f>E23+1</f>
        <v>5641.63</v>
      </c>
      <c r="G23" s="67">
        <f>C23*1.5</f>
        <v>6768.75</v>
      </c>
      <c r="H23" s="28"/>
      <c r="I23" s="65">
        <f>G23+1</f>
        <v>6769.75</v>
      </c>
      <c r="J23" s="55">
        <f>C23*1.75</f>
        <v>7896.875</v>
      </c>
      <c r="K23" s="35">
        <f>J23+1</f>
        <v>7897.875</v>
      </c>
      <c r="L23" s="37">
        <v>9025</v>
      </c>
      <c r="M23" s="63">
        <f>L23+1</f>
        <v>9026</v>
      </c>
      <c r="N23" s="61" t="s">
        <v>10</v>
      </c>
    </row>
    <row r="24" spans="1:26" ht="15" thickBot="1">
      <c r="A24" s="23"/>
      <c r="B24" s="36"/>
      <c r="C24" s="80"/>
      <c r="D24" s="79"/>
      <c r="E24" s="76"/>
      <c r="F24" s="36"/>
      <c r="G24" s="78"/>
      <c r="H24" s="29"/>
      <c r="I24" s="77"/>
      <c r="J24" s="76"/>
      <c r="K24" s="36"/>
      <c r="L24" s="38"/>
      <c r="M24" s="75"/>
      <c r="N24" s="74"/>
      <c r="O24">
        <v>93260</v>
      </c>
    </row>
    <row r="25" spans="1:26" ht="15" customHeight="1">
      <c r="A25" s="48" t="s">
        <v>23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</row>
    <row r="26" spans="1:26" s="11" customFormat="1" ht="12">
      <c r="A26" s="33" t="s">
        <v>13</v>
      </c>
      <c r="B26" s="33"/>
      <c r="C26" s="33"/>
      <c r="D26" s="33"/>
      <c r="E26" s="33"/>
      <c r="F26" s="33"/>
      <c r="G26" s="33"/>
      <c r="I26" s="34" t="str">
        <f>CONCATENATE("$",Y26," ",Z26)</f>
        <v>$786.67 Added for each person in household over 8.</v>
      </c>
      <c r="J26" s="34"/>
      <c r="K26" s="34"/>
      <c r="L26" s="34"/>
      <c r="M26" s="34"/>
      <c r="N26" s="34"/>
      <c r="O26" s="11">
        <f>O24-O22</f>
        <v>9440</v>
      </c>
      <c r="Y26" s="12">
        <f>ROUND(O26/12,2)</f>
        <v>786.67</v>
      </c>
      <c r="Z26" s="11" t="s">
        <v>14</v>
      </c>
    </row>
    <row r="27" spans="1:26" hidden="1">
      <c r="A27" s="30" t="s">
        <v>15</v>
      </c>
      <c r="K27" s="4"/>
      <c r="L27" s="4"/>
      <c r="N27" s="4" t="s">
        <v>16</v>
      </c>
    </row>
    <row r="28" spans="1:26" s="11" customFormat="1" ht="12">
      <c r="A28" s="31"/>
      <c r="B28" s="31"/>
      <c r="C28" s="31"/>
      <c r="D28" s="31"/>
      <c r="E28" s="31"/>
      <c r="F28" s="31"/>
      <c r="G28" s="31"/>
      <c r="I28" s="32"/>
      <c r="J28" s="32"/>
      <c r="K28" s="32"/>
      <c r="L28" s="32"/>
      <c r="M28" s="32"/>
      <c r="N28" s="32"/>
      <c r="Y28" s="12"/>
    </row>
    <row r="29" spans="1:26" s="11" customFormat="1" ht="12"/>
  </sheetData>
  <mergeCells count="114">
    <mergeCell ref="B23:B24"/>
    <mergeCell ref="N23:N24"/>
    <mergeCell ref="M23:M24"/>
    <mergeCell ref="J23:J24"/>
    <mergeCell ref="I23:I24"/>
    <mergeCell ref="G23:G24"/>
    <mergeCell ref="F23:F24"/>
    <mergeCell ref="E23:E24"/>
    <mergeCell ref="D23:D24"/>
    <mergeCell ref="C23:C24"/>
    <mergeCell ref="B17:B18"/>
    <mergeCell ref="N19:N20"/>
    <mergeCell ref="M19:M20"/>
    <mergeCell ref="J19:J20"/>
    <mergeCell ref="I19:I20"/>
    <mergeCell ref="G19:G20"/>
    <mergeCell ref="F19:F20"/>
    <mergeCell ref="E21:E22"/>
    <mergeCell ref="D21:D22"/>
    <mergeCell ref="C21:C22"/>
    <mergeCell ref="B21:B22"/>
    <mergeCell ref="E19:E20"/>
    <mergeCell ref="D19:D20"/>
    <mergeCell ref="C19:C20"/>
    <mergeCell ref="B19:B20"/>
    <mergeCell ref="N21:N22"/>
    <mergeCell ref="M21:M22"/>
    <mergeCell ref="J21:J22"/>
    <mergeCell ref="I21:I22"/>
    <mergeCell ref="G21:G22"/>
    <mergeCell ref="F21:F22"/>
    <mergeCell ref="K21:K22"/>
    <mergeCell ref="L21:L22"/>
    <mergeCell ref="N17:N18"/>
    <mergeCell ref="M17:M18"/>
    <mergeCell ref="J17:J18"/>
    <mergeCell ref="I17:I18"/>
    <mergeCell ref="G17:G18"/>
    <mergeCell ref="F17:F18"/>
    <mergeCell ref="E17:E18"/>
    <mergeCell ref="D17:D18"/>
    <mergeCell ref="C17:C18"/>
    <mergeCell ref="G9:G10"/>
    <mergeCell ref="F7:G7"/>
    <mergeCell ref="I7:J7"/>
    <mergeCell ref="M7:N7"/>
    <mergeCell ref="D13:D14"/>
    <mergeCell ref="C13:C14"/>
    <mergeCell ref="B13:B14"/>
    <mergeCell ref="N13:N14"/>
    <mergeCell ref="N15:N16"/>
    <mergeCell ref="M15:M16"/>
    <mergeCell ref="J15:J16"/>
    <mergeCell ref="I15:I16"/>
    <mergeCell ref="G15:G16"/>
    <mergeCell ref="F15:F16"/>
    <mergeCell ref="M13:M14"/>
    <mergeCell ref="J13:J14"/>
    <mergeCell ref="I13:I14"/>
    <mergeCell ref="G13:G14"/>
    <mergeCell ref="F13:F14"/>
    <mergeCell ref="E13:E14"/>
    <mergeCell ref="E15:E16"/>
    <mergeCell ref="D15:D16"/>
    <mergeCell ref="C15:C16"/>
    <mergeCell ref="B15:B16"/>
    <mergeCell ref="A7:A8"/>
    <mergeCell ref="A4:N4"/>
    <mergeCell ref="A25:N25"/>
    <mergeCell ref="B9:B10"/>
    <mergeCell ref="C9:C10"/>
    <mergeCell ref="D9:D10"/>
    <mergeCell ref="E9:E10"/>
    <mergeCell ref="N9:N10"/>
    <mergeCell ref="E11:E12"/>
    <mergeCell ref="D11:D12"/>
    <mergeCell ref="C11:C12"/>
    <mergeCell ref="B11:B12"/>
    <mergeCell ref="N11:N12"/>
    <mergeCell ref="M11:M12"/>
    <mergeCell ref="J11:J12"/>
    <mergeCell ref="I11:I12"/>
    <mergeCell ref="G11:G12"/>
    <mergeCell ref="F11:F12"/>
    <mergeCell ref="B7:C7"/>
    <mergeCell ref="D7:E7"/>
    <mergeCell ref="M9:M10"/>
    <mergeCell ref="J9:J10"/>
    <mergeCell ref="I9:I10"/>
    <mergeCell ref="F9:F10"/>
    <mergeCell ref="A26:G26"/>
    <mergeCell ref="I26:N26"/>
    <mergeCell ref="K23:K24"/>
    <mergeCell ref="L23:L24"/>
    <mergeCell ref="K7:L7"/>
    <mergeCell ref="K15:K16"/>
    <mergeCell ref="L15:L16"/>
    <mergeCell ref="K17:K18"/>
    <mergeCell ref="A1:N2"/>
    <mergeCell ref="B6:C6"/>
    <mergeCell ref="D6:E6"/>
    <mergeCell ref="F6:G6"/>
    <mergeCell ref="I6:J6"/>
    <mergeCell ref="M6:N6"/>
    <mergeCell ref="K6:L6"/>
    <mergeCell ref="L17:L18"/>
    <mergeCell ref="K19:K20"/>
    <mergeCell ref="L19:L20"/>
    <mergeCell ref="K9:K10"/>
    <mergeCell ref="K11:K12"/>
    <mergeCell ref="L11:L12"/>
    <mergeCell ref="K13:K14"/>
    <mergeCell ref="L13:L14"/>
    <mergeCell ref="L9:L10"/>
  </mergeCells>
  <pageMargins left="0.25" right="0.5" top="0.6" bottom="0.6" header="0.3" footer="0.3"/>
  <pageSetup scale="95" fitToHeight="0" orientation="landscape" r:id="rId1"/>
  <ignoredErrors>
    <ignoredError sqref="D9 D11" unlockedFormula="1"/>
    <ignoredError sqref="G9 J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99B10-08D8-4137-9213-3237D24A8A59}">
  <dimension ref="A1"/>
  <sheetViews>
    <sheetView workbookViewId="0"/>
  </sheetViews>
  <sheetFormatPr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4EF7C1EF38D3408D19DA61BF097B4A" ma:contentTypeVersion="19" ma:contentTypeDescription="Create a new document." ma:contentTypeScope="" ma:versionID="93f87dd30b6816efa62519130de48438">
  <xsd:schema xmlns:xsd="http://www.w3.org/2001/XMLSchema" xmlns:xs="http://www.w3.org/2001/XMLSchema" xmlns:p="http://schemas.microsoft.com/office/2006/metadata/properties" xmlns:ns2="4daa1f70-493d-40fd-ad0a-c59fd7aadaa6" xmlns:ns3="20324610-bf59-4050-85bb-46d9dcdea21a" targetNamespace="http://schemas.microsoft.com/office/2006/metadata/properties" ma:root="true" ma:fieldsID="fa8e8f290c9d5387a5668c4346e15f97" ns2:_="" ns3:_="">
    <xsd:import namespace="4daa1f70-493d-40fd-ad0a-c59fd7aadaa6"/>
    <xsd:import namespace="20324610-bf59-4050-85bb-46d9dcdea2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UploadedY_x002f_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aa1f70-493d-40fd-ad0a-c59fd7aada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fc0f2401-70e8-46a7-8c29-89be0ae0c8f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UploadedY_x002f_N" ma:index="26" nillable="true" ma:displayName="Uploaded Y/N" ma:format="RadioButtons" ma:internalName="UploadedY_x002f_N">
      <xsd:simpleType>
        <xsd:union memberTypes="dms:Text">
          <xsd:simpleType>
            <xsd:restriction base="dms:Choice">
              <xsd:enumeration value="Yes"/>
              <xsd:enumeration value="No"/>
              <xsd:enumeration value="Choice 3"/>
            </xsd:restriction>
          </xsd:simpleType>
        </xsd:un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324610-bf59-4050-85bb-46d9dcdea21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b0517340-a76d-4c6f-a4e1-801897654c80}" ma:internalName="TaxCatchAll" ma:showField="CatchAllData" ma:web="20324610-bf59-4050-85bb-46d9dcdea21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UploadedY_x002f_N xmlns="4daa1f70-493d-40fd-ad0a-c59fd7aadaa6" xsi:nil="true"/>
    <lcf76f155ced4ddcb4097134ff3c332f xmlns="4daa1f70-493d-40fd-ad0a-c59fd7aadaa6">
      <Terms xmlns="http://schemas.microsoft.com/office/infopath/2007/PartnerControls"/>
    </lcf76f155ced4ddcb4097134ff3c332f>
    <TaxCatchAll xmlns="20324610-bf59-4050-85bb-46d9dcdea21a" xsi:nil="true"/>
  </documentManagement>
</p:properties>
</file>

<file path=customXml/itemProps1.xml><?xml version="1.0" encoding="utf-8"?>
<ds:datastoreItem xmlns:ds="http://schemas.openxmlformats.org/officeDocument/2006/customXml" ds:itemID="{E4BA8CEB-0155-453E-A7E7-43537AF2A85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CD261D5-AE16-4778-91EA-4848EAD7CB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aa1f70-493d-40fd-ad0a-c59fd7aadaa6"/>
    <ds:schemaRef ds:uri="20324610-bf59-4050-85bb-46d9dcdea2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CACE44-D224-4CDB-8206-AB8FFF5E1B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cinat</dc:creator>
  <cp:keywords/>
  <dc:description/>
  <cp:lastModifiedBy>Angela Killens</cp:lastModifiedBy>
  <cp:revision/>
  <dcterms:created xsi:type="dcterms:W3CDTF">2017-03-27T17:03:45Z</dcterms:created>
  <dcterms:modified xsi:type="dcterms:W3CDTF">2025-10-24T01:28:07Z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cf76f155ced4ddcb4097134ff3c332f">
    <vt:lpwstr/>
  </property>
  <property fmtid="{D5CDD505-2E9C-101B-9397-08002B2CF9AE}" pid="3" name="TaxCatchAll">
    <vt:lpwstr/>
  </property>
  <property fmtid="{D5CDD505-2E9C-101B-9397-08002B2CF9AE}" pid="4" name="MediaServiceImageTags">
    <vt:lpwstr/>
  </property>
  <property fmtid="{D5CDD505-2E9C-101B-9397-08002B2CF9AE}" pid="5" name="ContentTypeId">
    <vt:lpwstr>0x0101005E4EF7C1EF38D3408D19DA61BF097B4A</vt:lpwstr>
  </property>
</Properties>
</file>